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монМиСБ-сен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Boss</author>
    <author>Andrei</author>
    <author>Sergei</author>
  </authors>
  <commentList>
    <comment ref="C18" authorId="0">
      <text>
        <r>
          <rPr>
            <b/>
            <sz val="8"/>
            <rFont val="Tahoma"/>
            <family val="0"/>
          </rPr>
          <t>среднее на год</t>
        </r>
        <r>
          <rPr>
            <sz val="8"/>
            <rFont val="Tahoma"/>
            <family val="0"/>
          </rPr>
          <t xml:space="preserve">
</t>
        </r>
      </text>
    </comment>
    <comment ref="A42" authorId="1">
      <text>
        <r>
          <rPr>
            <b/>
            <sz val="8"/>
            <rFont val="Tahoma"/>
            <family val="0"/>
          </rPr>
          <t>в среднем 50
интерв в 18 группах по видам деятельности + 350 интверв в спец группах</t>
        </r>
        <r>
          <rPr>
            <sz val="8"/>
            <rFont val="Tahoma"/>
            <family val="0"/>
          </rPr>
          <t xml:space="preserve">
</t>
        </r>
      </text>
    </comment>
    <comment ref="A14" authorId="2">
      <text>
        <r>
          <rPr>
            <sz val="8"/>
            <rFont val="Tahoma"/>
            <family val="0"/>
          </rPr>
          <t>Как быть с маятниками?
Вопр. 27-28 обследования занятости</t>
        </r>
      </text>
    </comment>
  </commentList>
</comments>
</file>

<file path=xl/sharedStrings.xml><?xml version="1.0" encoding="utf-8"?>
<sst xmlns="http://schemas.openxmlformats.org/spreadsheetml/2006/main" count="87" uniqueCount="75">
  <si>
    <t>в руб.</t>
  </si>
  <si>
    <t>Кол-во</t>
  </si>
  <si>
    <t>Ед-цена</t>
  </si>
  <si>
    <t>срок</t>
  </si>
  <si>
    <t>Руб-цена</t>
  </si>
  <si>
    <t>курс $</t>
  </si>
  <si>
    <t>Расчет таблиц</t>
  </si>
  <si>
    <t>ЕСН</t>
  </si>
  <si>
    <t>итого фонд оплаты труда</t>
  </si>
  <si>
    <t xml:space="preserve"> </t>
  </si>
  <si>
    <t>курс €</t>
  </si>
  <si>
    <t xml:space="preserve">мониторинг МиСБ С-Петербурга </t>
  </si>
  <si>
    <t>мес/чел</t>
  </si>
  <si>
    <t>чел./ мес</t>
  </si>
  <si>
    <t>Наименование статей расходов</t>
  </si>
  <si>
    <t>Всего (тыс. руб.)</t>
  </si>
  <si>
    <t>Основная заработная плата</t>
  </si>
  <si>
    <t>Консультации+экспертные интервью</t>
  </si>
  <si>
    <t>Начисления на ФОТ</t>
  </si>
  <si>
    <t>Координатор проекта</t>
  </si>
  <si>
    <t>Затраты сторонних организаций на проведение обследований</t>
  </si>
  <si>
    <t>методики опросов общих</t>
  </si>
  <si>
    <t>Приобретение статистической информации</t>
  </si>
  <si>
    <t>Накладные расходы</t>
  </si>
  <si>
    <t>покупка стат-информ</t>
  </si>
  <si>
    <t>Прочие расходы</t>
  </si>
  <si>
    <t>анализ стат информации</t>
  </si>
  <si>
    <t>составление баз СМП для опроса</t>
  </si>
  <si>
    <t>ведение баз обследованных панели</t>
  </si>
  <si>
    <t xml:space="preserve">опрос населения </t>
  </si>
  <si>
    <t>опрос предпринимателей по общей методике</t>
  </si>
  <si>
    <t>опрос предпринимателей по целевым методикам</t>
  </si>
  <si>
    <t>Ввод населения</t>
  </si>
  <si>
    <t>Ввод предпринимателей</t>
  </si>
  <si>
    <t>Мл. Бригадиры, вкл. контроль</t>
  </si>
  <si>
    <t>Подготовка кадров к работе с предпр</t>
  </si>
  <si>
    <t>Ст. Бригадир</t>
  </si>
  <si>
    <t>Анализ информации и написание отчетов</t>
  </si>
  <si>
    <t>Оформление отчетов</t>
  </si>
  <si>
    <t>итого зарплата</t>
  </si>
  <si>
    <t>Накладные расходы, вкл. Налоги + стат</t>
  </si>
  <si>
    <t>размнож+оформл+интернет</t>
  </si>
  <si>
    <t>Зарплата</t>
  </si>
  <si>
    <t>Объемы</t>
  </si>
  <si>
    <t>чел./мес</t>
  </si>
  <si>
    <t>месячная</t>
  </si>
  <si>
    <t>сторонние</t>
  </si>
  <si>
    <t>Руководитель проекта</t>
  </si>
  <si>
    <t>Разработка методик опросов общих</t>
  </si>
  <si>
    <t>2 методики</t>
  </si>
  <si>
    <t>Разработка методик опросов специальных</t>
  </si>
  <si>
    <t>4 методики</t>
  </si>
  <si>
    <t>4000 ед.</t>
  </si>
  <si>
    <t>ведение баз обследованных (задел панели)</t>
  </si>
  <si>
    <t>1800 анк.</t>
  </si>
  <si>
    <t>опрос предпринимателей по спец. методикам</t>
  </si>
  <si>
    <t>300 анк.</t>
  </si>
  <si>
    <t>Ввод опросов предпринимателей</t>
  </si>
  <si>
    <t>2100 анк.</t>
  </si>
  <si>
    <t>Мл. организаторы опросов, вкл. контроль</t>
  </si>
  <si>
    <t>Подготовка кадров к работе с предпринимателями</t>
  </si>
  <si>
    <t>40 чел.</t>
  </si>
  <si>
    <t>Ст. организаторы опросов, вкл. контроль</t>
  </si>
  <si>
    <t>300 табл.</t>
  </si>
  <si>
    <t>5 отч.</t>
  </si>
  <si>
    <t>Субподряды</t>
  </si>
  <si>
    <t>обследование работников СМП</t>
  </si>
  <si>
    <t>1500 анкет</t>
  </si>
  <si>
    <t>составление баз СМП для спец.опроса</t>
  </si>
  <si>
    <t>1000 адресов</t>
  </si>
  <si>
    <t>Предлож. С.М.</t>
  </si>
  <si>
    <t>400 анкет</t>
  </si>
  <si>
    <t>Итого</t>
  </si>
  <si>
    <t>методики опросов специальных uhegg</t>
  </si>
  <si>
    <t>ПРИБЫЛЬ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</si>
</sst>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"/>
    <numFmt numFmtId="173" formatCode="0.0000"/>
    <numFmt numFmtId="174" formatCode="0.000"/>
    <numFmt numFmtId="175" formatCode="0.0%"/>
    <numFmt numFmtId="176" formatCode="0.000000"/>
    <numFmt numFmtId="177" formatCode="0.0"/>
    <numFmt numFmtId="178" formatCode="0.00000000"/>
    <numFmt numFmtId="179" formatCode="0.0000000"/>
    <numFmt numFmtId="180" formatCode="d/m"/>
    <numFmt numFmtId="181" formatCode="#,##0.0&quot;р.&quot;;[Red]\-#,##0.0&quot;р.&quot;"/>
    <numFmt numFmtId="182" formatCode="mmm/yyyy"/>
    <numFmt numFmtId="183" formatCode="d\ mmm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#,##0&quot;р.&quot;"/>
    <numFmt numFmtId="188" formatCode="[$$-409]#,##0"/>
    <numFmt numFmtId="189" formatCode="[$€-2]\ #,##0"/>
    <numFmt numFmtId="190" formatCode="#,##0\ [$€-1]"/>
    <numFmt numFmtId="191" formatCode="_-* #,##0.0\ _р_._-;\-* #,##0.0\ _р_._-;_-* &quot;-&quot;??\ _р_._-;_-@_-"/>
    <numFmt numFmtId="192" formatCode="_-* #,##0\ _р_._-;\-* #,##0\ _р_._-;_-* &quot;-&quot;??\ _р_._-;_-@_-"/>
    <numFmt numFmtId="193" formatCode="#,##0.0&quot;р.&quot;"/>
    <numFmt numFmtId="194" formatCode="#,##0.00&quot;р.&quot;"/>
    <numFmt numFmtId="195" formatCode="#,##0.000&quot;р.&quot;"/>
    <numFmt numFmtId="196" formatCode="#,##0&quot;р.&quot;;[Red]#,##0&quot;р.&quot;"/>
    <numFmt numFmtId="197" formatCode="[$€-2]\ ###,000_);[Red]\([$€-2]\ ###,000\)"/>
  </numFmts>
  <fonts count="14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u val="single"/>
      <sz val="12"/>
      <color indexed="12"/>
      <name val="Courier New Cyr"/>
      <family val="0"/>
    </font>
    <font>
      <sz val="10"/>
      <name val="Arial Cyr"/>
      <family val="0"/>
    </font>
    <font>
      <u val="single"/>
      <sz val="12"/>
      <color indexed="36"/>
      <name val="Courier New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Courier New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>
      <alignment/>
      <protection/>
    </xf>
    <xf numFmtId="17" fontId="5" fillId="0" borderId="0" xfId="18" applyNumberFormat="1">
      <alignment/>
      <protection/>
    </xf>
    <xf numFmtId="1" fontId="5" fillId="0" borderId="0" xfId="18" applyNumberFormat="1">
      <alignment/>
      <protection/>
    </xf>
    <xf numFmtId="0" fontId="5" fillId="0" borderId="0" xfId="18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5" fillId="0" borderId="0" xfId="18" applyAlignment="1">
      <alignment horizontal="right"/>
      <protection/>
    </xf>
    <xf numFmtId="0" fontId="5" fillId="0" borderId="0" xfId="18" applyFont="1" applyAlignment="1">
      <alignment horizontal="left"/>
      <protection/>
    </xf>
    <xf numFmtId="0" fontId="5" fillId="0" borderId="0" xfId="18" applyFont="1" applyAlignment="1">
      <alignment horizontal="center"/>
      <protection/>
    </xf>
    <xf numFmtId="0" fontId="5" fillId="0" borderId="0" xfId="18" applyFont="1">
      <alignment/>
      <protection/>
    </xf>
    <xf numFmtId="0" fontId="7" fillId="0" borderId="0" xfId="18" applyFont="1">
      <alignment/>
      <protection/>
    </xf>
    <xf numFmtId="177" fontId="5" fillId="0" borderId="0" xfId="18" applyNumberFormat="1">
      <alignment/>
      <protection/>
    </xf>
    <xf numFmtId="0" fontId="5" fillId="0" borderId="0" xfId="18" applyAlignment="1">
      <alignment horizontal="left"/>
      <protection/>
    </xf>
    <xf numFmtId="1" fontId="5" fillId="0" borderId="0" xfId="18" applyNumberFormat="1" applyAlignment="1">
      <alignment horizontal="center"/>
      <protection/>
    </xf>
    <xf numFmtId="0" fontId="5" fillId="0" borderId="0" xfId="18" applyFont="1" applyAlignment="1">
      <alignment horizontal="right"/>
      <protection/>
    </xf>
    <xf numFmtId="189" fontId="5" fillId="0" borderId="0" xfId="18" applyNumberFormat="1">
      <alignment/>
      <protection/>
    </xf>
    <xf numFmtId="188" fontId="5" fillId="0" borderId="0" xfId="18" applyNumberFormat="1">
      <alignment/>
      <protection/>
    </xf>
    <xf numFmtId="9" fontId="5" fillId="0" borderId="0" xfId="20" applyAlignment="1">
      <alignment horizontal="center"/>
    </xf>
    <xf numFmtId="0" fontId="5" fillId="0" borderId="0" xfId="18" applyFont="1" applyAlignment="1">
      <alignment horizontal="justify"/>
      <protection/>
    </xf>
    <xf numFmtId="0" fontId="5" fillId="0" borderId="0" xfId="18" applyFont="1" applyAlignment="1">
      <alignment horizontal="left"/>
      <protection/>
    </xf>
    <xf numFmtId="0" fontId="5" fillId="0" borderId="0" xfId="18" applyFont="1" applyAlignment="1">
      <alignment horizontal="center"/>
      <protection/>
    </xf>
    <xf numFmtId="0" fontId="5" fillId="0" borderId="0" xfId="18" applyFont="1" applyAlignment="1">
      <alignment horizontal="right"/>
      <protection/>
    </xf>
    <xf numFmtId="0" fontId="5" fillId="0" borderId="0" xfId="18" applyFont="1">
      <alignment/>
      <protection/>
    </xf>
    <xf numFmtId="1" fontId="5" fillId="0" borderId="0" xfId="18" applyNumberFormat="1" applyFont="1">
      <alignment/>
      <protection/>
    </xf>
    <xf numFmtId="187" fontId="5" fillId="0" borderId="0" xfId="18" applyNumberFormat="1">
      <alignment/>
      <protection/>
    </xf>
    <xf numFmtId="0" fontId="9" fillId="0" borderId="0" xfId="18" applyFont="1" applyAlignment="1">
      <alignment horizontal="center"/>
      <protection/>
    </xf>
    <xf numFmtId="0" fontId="10" fillId="0" borderId="0" xfId="18" applyFont="1">
      <alignment/>
      <protection/>
    </xf>
    <xf numFmtId="0" fontId="10" fillId="0" borderId="0" xfId="18" applyFont="1" applyAlignment="1">
      <alignment horizontal="center"/>
      <protection/>
    </xf>
    <xf numFmtId="0" fontId="9" fillId="0" borderId="0" xfId="18" applyFont="1">
      <alignment/>
      <protection/>
    </xf>
    <xf numFmtId="0" fontId="8" fillId="0" borderId="0" xfId="18" applyFont="1">
      <alignment/>
      <protection/>
    </xf>
    <xf numFmtId="0" fontId="10" fillId="0" borderId="0" xfId="18" applyFont="1" applyAlignment="1">
      <alignment horizontal="left"/>
      <protection/>
    </xf>
    <xf numFmtId="1" fontId="10" fillId="0" borderId="0" xfId="18" applyNumberFormat="1" applyFont="1">
      <alignment/>
      <protection/>
    </xf>
    <xf numFmtId="0" fontId="10" fillId="0" borderId="0" xfId="18" applyNumberFormat="1" applyFont="1" applyAlignment="1">
      <alignment horizontal="center"/>
      <protection/>
    </xf>
    <xf numFmtId="0" fontId="5" fillId="2" borderId="0" xfId="18" applyFill="1">
      <alignment/>
      <protection/>
    </xf>
    <xf numFmtId="0" fontId="10" fillId="0" borderId="0" xfId="18" applyFont="1" applyFill="1">
      <alignment/>
      <protection/>
    </xf>
    <xf numFmtId="1" fontId="10" fillId="0" borderId="0" xfId="18" applyNumberFormat="1" applyFont="1" applyFill="1">
      <alignment/>
      <protection/>
    </xf>
    <xf numFmtId="0" fontId="5" fillId="0" borderId="0" xfId="18" applyFill="1">
      <alignment/>
      <protection/>
    </xf>
    <xf numFmtId="0" fontId="5" fillId="0" borderId="0" xfId="18" applyFont="1" applyFill="1" applyAlignment="1">
      <alignment horizontal="right"/>
      <protection/>
    </xf>
    <xf numFmtId="0" fontId="10" fillId="0" borderId="1" xfId="18" applyFont="1" applyBorder="1" applyAlignment="1">
      <alignment horizontal="center"/>
      <protection/>
    </xf>
    <xf numFmtId="0" fontId="10" fillId="0" borderId="2" xfId="18" applyFont="1" applyBorder="1">
      <alignment/>
      <protection/>
    </xf>
    <xf numFmtId="0" fontId="10" fillId="0" borderId="3" xfId="18" applyFont="1" applyBorder="1" applyAlignment="1">
      <alignment horizontal="center"/>
      <protection/>
    </xf>
    <xf numFmtId="0" fontId="10" fillId="0" borderId="4" xfId="18" applyFont="1" applyBorder="1">
      <alignment/>
      <protection/>
    </xf>
    <xf numFmtId="0" fontId="10" fillId="0" borderId="5" xfId="18" applyFont="1" applyBorder="1">
      <alignment/>
      <protection/>
    </xf>
    <xf numFmtId="0" fontId="10" fillId="0" borderId="5" xfId="18" applyFont="1" applyBorder="1" applyAlignment="1">
      <alignment horizontal="center" vertical="center"/>
      <protection/>
    </xf>
    <xf numFmtId="0" fontId="10" fillId="0" borderId="5" xfId="18" applyFont="1" applyBorder="1" applyAlignment="1">
      <alignment horizontal="justify"/>
      <protection/>
    </xf>
    <xf numFmtId="0" fontId="8" fillId="0" borderId="5" xfId="18" applyFont="1" applyBorder="1" applyAlignment="1">
      <alignment horizontal="center"/>
      <protection/>
    </xf>
    <xf numFmtId="175" fontId="10" fillId="0" borderId="0" xfId="20" applyNumberFormat="1" applyFont="1" applyAlignment="1">
      <alignment/>
    </xf>
    <xf numFmtId="0" fontId="10" fillId="0" borderId="6" xfId="18" applyFont="1" applyFill="1" applyBorder="1" applyAlignment="1">
      <alignment horizontal="justify"/>
      <protection/>
    </xf>
    <xf numFmtId="0" fontId="10" fillId="0" borderId="7" xfId="18" applyFont="1" applyFill="1" applyBorder="1" applyAlignment="1">
      <alignment horizontal="justify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ЗС-мирон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O69"/>
  <sheetViews>
    <sheetView showGridLines="0" tabSelected="1" zoomScale="120" zoomScaleNormal="120" workbookViewId="0" topLeftCell="A1">
      <selection activeCell="A16" sqref="A16"/>
    </sheetView>
  </sheetViews>
  <sheetFormatPr defaultColWidth="9.00390625" defaultRowHeight="12.75"/>
  <cols>
    <col min="1" max="1" width="39.875" style="2" customWidth="1"/>
    <col min="2" max="2" width="13.75390625" style="2" customWidth="1"/>
    <col min="3" max="3" width="11.625" style="2" customWidth="1"/>
    <col min="4" max="4" width="4.375" style="2" hidden="1" customWidth="1"/>
    <col min="5" max="5" width="10.75390625" style="2" customWidth="1"/>
    <col min="6" max="6" width="8.25390625" style="2" customWidth="1"/>
    <col min="7" max="8" width="9.125" style="2" customWidth="1"/>
    <col min="9" max="9" width="10.25390625" style="2" customWidth="1"/>
    <col min="10" max="10" width="5.75390625" style="2" customWidth="1"/>
    <col min="11" max="11" width="6.50390625" style="2" bestFit="1" customWidth="1"/>
    <col min="12" max="12" width="5.125" style="2" bestFit="1" customWidth="1"/>
    <col min="13" max="13" width="5.625" style="2" bestFit="1" customWidth="1"/>
    <col min="14" max="14" width="6.75390625" style="2" customWidth="1"/>
    <col min="15" max="15" width="6.25390625" style="2" bestFit="1" customWidth="1"/>
    <col min="16" max="16384" width="9.00390625" style="2" customWidth="1"/>
  </cols>
  <sheetData>
    <row r="1" spans="1:8" ht="12.75">
      <c r="A1" s="1" t="s">
        <v>11</v>
      </c>
      <c r="C1" s="3">
        <v>39107</v>
      </c>
      <c r="D1" s="3"/>
      <c r="G1" s="16">
        <f>G5/B4</f>
        <v>30136.986301369863</v>
      </c>
      <c r="H1" s="16"/>
    </row>
    <row r="2" spans="1:8" ht="12.75">
      <c r="A2" s="1"/>
      <c r="C2" s="2" t="s">
        <v>0</v>
      </c>
      <c r="G2" s="17">
        <f>G5/B5</f>
        <v>40740.74074074074</v>
      </c>
      <c r="H2" s="17"/>
    </row>
    <row r="3" spans="1:13" ht="25.5">
      <c r="A3" s="1"/>
      <c r="B3" s="5" t="s">
        <v>1</v>
      </c>
      <c r="C3" s="5" t="s">
        <v>2</v>
      </c>
      <c r="D3" s="5" t="s">
        <v>3</v>
      </c>
      <c r="E3" s="1" t="s">
        <v>12</v>
      </c>
      <c r="F3" s="19" t="s">
        <v>13</v>
      </c>
      <c r="G3" s="6" t="s">
        <v>4</v>
      </c>
      <c r="H3" s="6"/>
      <c r="I3" s="15"/>
      <c r="M3" s="1"/>
    </row>
    <row r="4" spans="1:13" ht="12.75">
      <c r="A4" s="7" t="s">
        <v>10</v>
      </c>
      <c r="B4" s="5">
        <v>36.5</v>
      </c>
      <c r="C4" s="5"/>
      <c r="D4" s="5"/>
      <c r="F4" s="5"/>
      <c r="G4" s="6"/>
      <c r="H4" s="6"/>
      <c r="I4" s="7"/>
      <c r="M4" s="1"/>
    </row>
    <row r="5" spans="1:14" ht="12.75">
      <c r="A5" s="7" t="s">
        <v>5</v>
      </c>
      <c r="B5" s="5">
        <v>27</v>
      </c>
      <c r="C5" s="5"/>
      <c r="D5" s="5"/>
      <c r="F5" s="5"/>
      <c r="G5" s="5">
        <v>1100000</v>
      </c>
      <c r="H5" s="5"/>
      <c r="I5" s="7"/>
      <c r="M5" s="4"/>
      <c r="N5" s="1"/>
    </row>
    <row r="6" spans="1:14" ht="12.75">
      <c r="A6" s="15" t="s">
        <v>17</v>
      </c>
      <c r="B6" s="5">
        <v>1</v>
      </c>
      <c r="C6" s="5">
        <v>50000</v>
      </c>
      <c r="D6" s="5"/>
      <c r="F6" s="5"/>
      <c r="G6" s="5">
        <f aca="true" t="shared" si="0" ref="G6:G24">B6*C6</f>
        <v>50000</v>
      </c>
      <c r="H6" s="5">
        <v>350000</v>
      </c>
      <c r="I6" s="7"/>
      <c r="M6" s="4"/>
      <c r="N6" s="1"/>
    </row>
    <row r="7" spans="1:14" ht="12.75">
      <c r="A7" s="8" t="s">
        <v>19</v>
      </c>
      <c r="B7" s="5">
        <v>0</v>
      </c>
      <c r="C7" s="5">
        <v>15000</v>
      </c>
      <c r="D7" s="5"/>
      <c r="E7" s="2">
        <f>G7/F7</f>
        <v>0</v>
      </c>
      <c r="F7" s="5">
        <v>3</v>
      </c>
      <c r="G7" s="5">
        <f t="shared" si="0"/>
        <v>0</v>
      </c>
      <c r="H7" s="5">
        <v>45000</v>
      </c>
      <c r="I7" s="15"/>
      <c r="M7" s="4"/>
      <c r="N7" s="1"/>
    </row>
    <row r="8" spans="1:13" s="23" customFormat="1" ht="12.75">
      <c r="A8" s="20" t="s">
        <v>21</v>
      </c>
      <c r="B8" s="21">
        <v>1</v>
      </c>
      <c r="C8" s="21">
        <v>25000</v>
      </c>
      <c r="D8" s="21"/>
      <c r="E8" s="2">
        <f aca="true" t="shared" si="1" ref="E8:E24">G8/F8</f>
        <v>12500</v>
      </c>
      <c r="F8" s="21">
        <v>2</v>
      </c>
      <c r="G8" s="21">
        <f t="shared" si="0"/>
        <v>25000</v>
      </c>
      <c r="H8" s="21">
        <v>20000</v>
      </c>
      <c r="I8" s="22"/>
      <c r="M8" s="24"/>
    </row>
    <row r="9" spans="1:13" s="23" customFormat="1" ht="12.75">
      <c r="A9" s="20" t="s">
        <v>73</v>
      </c>
      <c r="B9" s="21">
        <v>20</v>
      </c>
      <c r="C9" s="21">
        <v>5000</v>
      </c>
      <c r="D9" s="21"/>
      <c r="E9" s="2">
        <f t="shared" si="1"/>
        <v>20000</v>
      </c>
      <c r="F9" s="21">
        <v>5</v>
      </c>
      <c r="G9" s="21">
        <f t="shared" si="0"/>
        <v>100000</v>
      </c>
      <c r="H9" s="21"/>
      <c r="I9" s="22"/>
      <c r="M9" s="24"/>
    </row>
    <row r="10" spans="1:13" s="23" customFormat="1" ht="12.75">
      <c r="A10" s="20" t="s">
        <v>24</v>
      </c>
      <c r="B10" s="21">
        <v>0</v>
      </c>
      <c r="C10" s="21">
        <v>300000</v>
      </c>
      <c r="D10" s="21"/>
      <c r="E10" s="2"/>
      <c r="F10" s="21"/>
      <c r="G10" s="21">
        <f t="shared" si="0"/>
        <v>0</v>
      </c>
      <c r="H10" s="21"/>
      <c r="I10" s="22"/>
      <c r="M10" s="24"/>
    </row>
    <row r="11" spans="1:13" s="23" customFormat="1" ht="12.75">
      <c r="A11" s="20" t="s">
        <v>26</v>
      </c>
      <c r="B11" s="21">
        <v>0</v>
      </c>
      <c r="C11" s="21">
        <v>120000</v>
      </c>
      <c r="D11" s="21"/>
      <c r="E11" s="2">
        <f t="shared" si="1"/>
        <v>0</v>
      </c>
      <c r="F11" s="21">
        <v>8</v>
      </c>
      <c r="G11" s="21">
        <f t="shared" si="0"/>
        <v>0</v>
      </c>
      <c r="H11" s="21">
        <v>110000</v>
      </c>
      <c r="I11" s="22"/>
      <c r="M11" s="24"/>
    </row>
    <row r="12" spans="1:13" s="23" customFormat="1" ht="12.75">
      <c r="A12" s="20" t="s">
        <v>27</v>
      </c>
      <c r="B12" s="21">
        <v>2000</v>
      </c>
      <c r="C12" s="21">
        <v>25</v>
      </c>
      <c r="D12" s="21"/>
      <c r="E12" s="4">
        <f t="shared" si="1"/>
        <v>1666.6666666666667</v>
      </c>
      <c r="F12" s="21">
        <v>30</v>
      </c>
      <c r="G12" s="21">
        <f t="shared" si="0"/>
        <v>50000</v>
      </c>
      <c r="H12" s="21">
        <v>280000</v>
      </c>
      <c r="I12" s="22"/>
      <c r="M12" s="24"/>
    </row>
    <row r="13" spans="1:11" ht="12.75">
      <c r="A13" s="1" t="s">
        <v>28</v>
      </c>
      <c r="B13" s="5">
        <v>0</v>
      </c>
      <c r="C13" s="5">
        <v>20000</v>
      </c>
      <c r="D13" s="5">
        <v>5</v>
      </c>
      <c r="E13" s="2">
        <f t="shared" si="1"/>
        <v>0</v>
      </c>
      <c r="F13" s="5">
        <v>5</v>
      </c>
      <c r="G13" s="9">
        <f t="shared" si="0"/>
        <v>0</v>
      </c>
      <c r="H13" s="21">
        <v>60000</v>
      </c>
      <c r="I13" s="15"/>
      <c r="J13" s="10"/>
      <c r="K13" s="11"/>
    </row>
    <row r="14" spans="1:11" ht="12.75">
      <c r="A14" s="1" t="s">
        <v>29</v>
      </c>
      <c r="B14" s="5">
        <v>0</v>
      </c>
      <c r="C14" s="5">
        <v>60</v>
      </c>
      <c r="D14" s="5"/>
      <c r="E14" s="2">
        <f t="shared" si="1"/>
        <v>0</v>
      </c>
      <c r="F14" s="5">
        <v>30</v>
      </c>
      <c r="G14" s="9">
        <f t="shared" si="0"/>
        <v>0</v>
      </c>
      <c r="H14" s="9">
        <v>90000</v>
      </c>
      <c r="I14" s="15"/>
      <c r="J14" s="10"/>
      <c r="K14" s="11"/>
    </row>
    <row r="15" spans="1:11" ht="12.75">
      <c r="A15" s="1" t="s">
        <v>30</v>
      </c>
      <c r="B15" s="5">
        <v>500</v>
      </c>
      <c r="C15" s="5">
        <v>400</v>
      </c>
      <c r="D15" s="5">
        <v>1</v>
      </c>
      <c r="E15" s="4">
        <f t="shared" si="1"/>
        <v>3333.3333333333335</v>
      </c>
      <c r="F15" s="5">
        <v>60</v>
      </c>
      <c r="G15" s="9">
        <f t="shared" si="0"/>
        <v>200000</v>
      </c>
      <c r="H15" s="9">
        <v>625000</v>
      </c>
      <c r="I15" s="7"/>
      <c r="J15" s="10"/>
      <c r="K15" s="10"/>
    </row>
    <row r="16" spans="1:11" ht="12.75">
      <c r="A16" s="1" t="s">
        <v>31</v>
      </c>
      <c r="B16" s="5">
        <v>0</v>
      </c>
      <c r="C16" s="5">
        <v>500</v>
      </c>
      <c r="D16" s="5"/>
      <c r="E16" s="2">
        <f t="shared" si="1"/>
        <v>0</v>
      </c>
      <c r="F16" s="5">
        <v>30</v>
      </c>
      <c r="G16" s="9">
        <f t="shared" si="0"/>
        <v>0</v>
      </c>
      <c r="H16" s="9"/>
      <c r="I16" s="7"/>
      <c r="J16" s="10"/>
      <c r="K16" s="10"/>
    </row>
    <row r="17" spans="1:14" ht="12.75">
      <c r="A17" s="1" t="s">
        <v>32</v>
      </c>
      <c r="B17" s="5">
        <f>B14</f>
        <v>0</v>
      </c>
      <c r="C17" s="5">
        <v>15</v>
      </c>
      <c r="D17" s="5"/>
      <c r="E17" s="2">
        <f t="shared" si="1"/>
        <v>0</v>
      </c>
      <c r="F17" s="5">
        <v>5</v>
      </c>
      <c r="G17" s="5">
        <f t="shared" si="0"/>
        <v>0</v>
      </c>
      <c r="H17" s="5">
        <v>22500</v>
      </c>
      <c r="I17" s="7"/>
      <c r="K17" s="11"/>
      <c r="L17" s="10"/>
      <c r="N17" s="10"/>
    </row>
    <row r="18" spans="1:10" ht="12.75">
      <c r="A18" s="1" t="s">
        <v>33</v>
      </c>
      <c r="B18" s="5">
        <f>B15+B16</f>
        <v>500</v>
      </c>
      <c r="C18" s="5">
        <v>25</v>
      </c>
      <c r="D18" s="5"/>
      <c r="E18" s="2">
        <f t="shared" si="1"/>
        <v>2500</v>
      </c>
      <c r="F18" s="5">
        <v>5</v>
      </c>
      <c r="G18" s="5">
        <f t="shared" si="0"/>
        <v>12500</v>
      </c>
      <c r="H18" s="5">
        <v>57500</v>
      </c>
      <c r="I18" s="7"/>
      <c r="J18" s="10"/>
    </row>
    <row r="19" spans="1:9" ht="12.75">
      <c r="A19" s="1" t="s">
        <v>34</v>
      </c>
      <c r="B19" s="5">
        <v>1</v>
      </c>
      <c r="C19" s="5">
        <v>60000</v>
      </c>
      <c r="D19" s="5">
        <v>0</v>
      </c>
      <c r="E19" s="2">
        <f t="shared" si="1"/>
        <v>5000</v>
      </c>
      <c r="F19" s="5">
        <v>12</v>
      </c>
      <c r="G19" s="5">
        <f t="shared" si="0"/>
        <v>60000</v>
      </c>
      <c r="H19" s="5">
        <v>140000</v>
      </c>
      <c r="I19" s="7"/>
    </row>
    <row r="20" spans="1:9" ht="12.75">
      <c r="A20" s="1" t="s">
        <v>35</v>
      </c>
      <c r="B20" s="5">
        <v>0</v>
      </c>
      <c r="C20" s="5">
        <v>250</v>
      </c>
      <c r="D20" s="5"/>
      <c r="E20" s="2">
        <f t="shared" si="1"/>
        <v>0</v>
      </c>
      <c r="F20" s="5">
        <v>1</v>
      </c>
      <c r="G20" s="5">
        <f t="shared" si="0"/>
        <v>0</v>
      </c>
      <c r="H20" s="5">
        <v>10000</v>
      </c>
      <c r="I20" s="7"/>
    </row>
    <row r="21" spans="1:9" ht="12.75">
      <c r="A21" s="1" t="s">
        <v>36</v>
      </c>
      <c r="B21" s="5">
        <v>0</v>
      </c>
      <c r="C21" s="5">
        <v>50000</v>
      </c>
      <c r="D21" s="5"/>
      <c r="E21" s="2">
        <f t="shared" si="1"/>
        <v>0</v>
      </c>
      <c r="F21" s="5">
        <v>8</v>
      </c>
      <c r="G21" s="5">
        <f t="shared" si="0"/>
        <v>0</v>
      </c>
      <c r="H21" s="5">
        <v>100000</v>
      </c>
      <c r="I21" s="7"/>
    </row>
    <row r="22" spans="1:15" ht="12.75">
      <c r="A22" s="2" t="s">
        <v>6</v>
      </c>
      <c r="B22" s="5">
        <v>1</v>
      </c>
      <c r="C22" s="5">
        <v>70000</v>
      </c>
      <c r="D22" s="5">
        <v>5</v>
      </c>
      <c r="E22" s="2">
        <f t="shared" si="1"/>
        <v>10000</v>
      </c>
      <c r="F22" s="5">
        <v>7</v>
      </c>
      <c r="G22" s="5">
        <f t="shared" si="0"/>
        <v>70000</v>
      </c>
      <c r="H22" s="5">
        <v>60000</v>
      </c>
      <c r="I22" s="7"/>
      <c r="J22" s="10"/>
      <c r="O22" s="10"/>
    </row>
    <row r="23" spans="1:13" ht="12.75">
      <c r="A23" s="1" t="s">
        <v>37</v>
      </c>
      <c r="B23" s="5">
        <v>1</v>
      </c>
      <c r="C23" s="5">
        <v>90000</v>
      </c>
      <c r="D23" s="5">
        <v>5</v>
      </c>
      <c r="E23" s="2">
        <f t="shared" si="1"/>
        <v>5000</v>
      </c>
      <c r="F23" s="5">
        <v>18</v>
      </c>
      <c r="G23" s="5">
        <f t="shared" si="0"/>
        <v>90000</v>
      </c>
      <c r="H23" s="5">
        <v>280000</v>
      </c>
      <c r="I23" s="7"/>
      <c r="K23" s="1"/>
      <c r="M23"/>
    </row>
    <row r="24" spans="1:13" ht="12.75">
      <c r="A24" s="1" t="s">
        <v>38</v>
      </c>
      <c r="B24" s="5">
        <v>5</v>
      </c>
      <c r="C24" s="5">
        <v>7000</v>
      </c>
      <c r="D24" s="5"/>
      <c r="E24" s="4">
        <f t="shared" si="1"/>
        <v>11666.666666666666</v>
      </c>
      <c r="F24" s="5">
        <v>3</v>
      </c>
      <c r="G24" s="5">
        <f t="shared" si="0"/>
        <v>35000</v>
      </c>
      <c r="H24" s="5"/>
      <c r="I24" s="7"/>
      <c r="K24" s="1"/>
      <c r="M24"/>
    </row>
    <row r="25" spans="1:11" ht="12.75">
      <c r="A25" s="1" t="s">
        <v>39</v>
      </c>
      <c r="B25" s="5"/>
      <c r="C25" s="5"/>
      <c r="D25" s="5"/>
      <c r="F25" s="5">
        <f>SUM(F7:F24)</f>
        <v>232</v>
      </c>
      <c r="G25" s="5">
        <f>SUM(G6:G24)</f>
        <v>692500</v>
      </c>
      <c r="H25" s="5">
        <f>SUM(H7:H23)</f>
        <v>1900000</v>
      </c>
      <c r="I25" s="25"/>
      <c r="K25" s="4"/>
    </row>
    <row r="26" spans="1:8" ht="12.75">
      <c r="A26" s="1" t="s">
        <v>7</v>
      </c>
      <c r="B26" s="18">
        <v>0.26</v>
      </c>
      <c r="C26" s="5"/>
      <c r="D26" s="5"/>
      <c r="F26" s="5"/>
      <c r="G26" s="5">
        <f>G25*$B26</f>
        <v>180050</v>
      </c>
      <c r="H26" s="5">
        <f>H25*$B26</f>
        <v>494000</v>
      </c>
    </row>
    <row r="27" spans="1:8" ht="12.75">
      <c r="A27" s="1" t="s">
        <v>8</v>
      </c>
      <c r="B27" s="5"/>
      <c r="C27" s="5"/>
      <c r="D27" s="5"/>
      <c r="F27" s="5"/>
      <c r="G27" s="5">
        <f>SUM(G25:G26)</f>
        <v>872550</v>
      </c>
      <c r="H27" s="5"/>
    </row>
    <row r="28" spans="1:8" ht="12.75">
      <c r="A28" s="1" t="s">
        <v>40</v>
      </c>
      <c r="B28" s="5"/>
      <c r="C28" s="5"/>
      <c r="D28" s="5"/>
      <c r="F28" s="5"/>
      <c r="G28" s="5">
        <v>97450</v>
      </c>
      <c r="H28" s="5"/>
    </row>
    <row r="29" spans="1:8" ht="12.75">
      <c r="A29" s="1" t="s">
        <v>41</v>
      </c>
      <c r="B29" s="5">
        <v>1</v>
      </c>
      <c r="C29" s="5">
        <v>12000</v>
      </c>
      <c r="D29" s="5">
        <v>1</v>
      </c>
      <c r="F29" s="5">
        <v>1</v>
      </c>
      <c r="G29" s="5">
        <v>10000</v>
      </c>
      <c r="H29" s="5"/>
    </row>
    <row r="30" spans="1:8" ht="12.75">
      <c r="A30" s="2" t="s">
        <v>9</v>
      </c>
      <c r="D30" s="5">
        <f>SUM(D13:D29)</f>
        <v>17</v>
      </c>
      <c r="E30" s="5"/>
      <c r="F30" s="5"/>
      <c r="G30" s="5">
        <f>SUM(G27:G29)</f>
        <v>980000</v>
      </c>
      <c r="H30" s="5"/>
    </row>
    <row r="31" spans="1:8" ht="12.75">
      <c r="A31" s="1" t="s">
        <v>74</v>
      </c>
      <c r="B31" s="1"/>
      <c r="C31" s="6"/>
      <c r="E31" s="5"/>
      <c r="F31" s="5"/>
      <c r="G31" s="14">
        <f>G5-G30</f>
        <v>120000</v>
      </c>
      <c r="H31" s="14"/>
    </row>
    <row r="32" spans="1:9" ht="12.75">
      <c r="A32" s="15"/>
      <c r="B32" s="6"/>
      <c r="C32" s="1"/>
      <c r="E32" s="5"/>
      <c r="F32" s="5"/>
      <c r="G32" s="5"/>
      <c r="H32" s="5"/>
      <c r="I32" s="12"/>
    </row>
    <row r="33" spans="1:9" ht="12.75">
      <c r="A33" s="6"/>
      <c r="B33" s="6"/>
      <c r="C33" s="1"/>
      <c r="E33" s="5"/>
      <c r="F33" s="5"/>
      <c r="G33" s="5"/>
      <c r="H33" s="5"/>
      <c r="I33" s="13"/>
    </row>
    <row r="34" spans="1:8" ht="15.75">
      <c r="A34" s="26" t="s">
        <v>42</v>
      </c>
      <c r="B34" s="26" t="s">
        <v>43</v>
      </c>
      <c r="C34" s="27"/>
      <c r="D34" s="27"/>
      <c r="E34" s="28" t="s">
        <v>44</v>
      </c>
      <c r="F34" s="27" t="s">
        <v>45</v>
      </c>
      <c r="H34" s="1" t="s">
        <v>46</v>
      </c>
    </row>
    <row r="35" spans="1:8" ht="15.75">
      <c r="A35" s="27"/>
      <c r="B35" s="27"/>
      <c r="C35" s="29">
        <f>SUM(C36:C50)</f>
        <v>1900000</v>
      </c>
      <c r="D35" s="29">
        <f>SUM(D36:D50)</f>
        <v>0</v>
      </c>
      <c r="E35" s="26">
        <f>SUM(E36:E50)</f>
        <v>196</v>
      </c>
      <c r="F35" s="27"/>
      <c r="H35" s="30">
        <f>SUM(H36:H50)</f>
        <v>195000</v>
      </c>
    </row>
    <row r="36" spans="1:6" ht="15">
      <c r="A36" s="31" t="s">
        <v>47</v>
      </c>
      <c r="B36" s="27"/>
      <c r="C36" s="28">
        <v>75000</v>
      </c>
      <c r="D36" s="27"/>
      <c r="E36" s="28">
        <v>4</v>
      </c>
      <c r="F36" s="32">
        <f>C36/E36</f>
        <v>18750</v>
      </c>
    </row>
    <row r="37" spans="1:6" ht="15">
      <c r="A37" s="31" t="s">
        <v>48</v>
      </c>
      <c r="B37" s="28" t="s">
        <v>49</v>
      </c>
      <c r="C37" s="28">
        <v>35000</v>
      </c>
      <c r="D37" s="27"/>
      <c r="E37" s="28">
        <v>2</v>
      </c>
      <c r="F37" s="32">
        <f aca="true" t="shared" si="2" ref="F37:F50">C37/E37</f>
        <v>17500</v>
      </c>
    </row>
    <row r="38" spans="1:6" ht="15">
      <c r="A38" s="31" t="s">
        <v>50</v>
      </c>
      <c r="B38" s="33" t="s">
        <v>51</v>
      </c>
      <c r="C38" s="28">
        <v>65000</v>
      </c>
      <c r="D38" s="27"/>
      <c r="E38" s="28">
        <v>5</v>
      </c>
      <c r="F38" s="32">
        <f t="shared" si="2"/>
        <v>13000</v>
      </c>
    </row>
    <row r="39" spans="1:6" ht="15">
      <c r="A39" s="31" t="s">
        <v>26</v>
      </c>
      <c r="B39" s="33"/>
      <c r="C39" s="28">
        <v>120000</v>
      </c>
      <c r="D39" s="27"/>
      <c r="E39" s="28">
        <v>8</v>
      </c>
      <c r="F39" s="32">
        <f t="shared" si="2"/>
        <v>15000</v>
      </c>
    </row>
    <row r="40" spans="1:8" ht="15">
      <c r="A40" s="31" t="s">
        <v>27</v>
      </c>
      <c r="B40" s="33" t="s">
        <v>52</v>
      </c>
      <c r="C40" s="28">
        <v>245000</v>
      </c>
      <c r="D40" s="27"/>
      <c r="E40" s="28">
        <v>30</v>
      </c>
      <c r="F40" s="32">
        <f t="shared" si="2"/>
        <v>8166.666666666667</v>
      </c>
      <c r="H40" s="2">
        <v>55000</v>
      </c>
    </row>
    <row r="41" spans="1:6" ht="15">
      <c r="A41" s="27" t="s">
        <v>53</v>
      </c>
      <c r="B41" s="33"/>
      <c r="C41" s="28">
        <v>60000</v>
      </c>
      <c r="D41" s="27"/>
      <c r="E41" s="28">
        <v>5</v>
      </c>
      <c r="F41" s="32">
        <f t="shared" si="2"/>
        <v>12000</v>
      </c>
    </row>
    <row r="42" spans="1:6" ht="15">
      <c r="A42" s="27" t="s">
        <v>30</v>
      </c>
      <c r="B42" s="33" t="s">
        <v>54</v>
      </c>
      <c r="C42" s="28">
        <v>450000</v>
      </c>
      <c r="D42" s="27"/>
      <c r="E42" s="28">
        <v>60</v>
      </c>
      <c r="F42" s="32">
        <f t="shared" si="2"/>
        <v>7500</v>
      </c>
    </row>
    <row r="43" spans="1:6" ht="15">
      <c r="A43" s="27" t="s">
        <v>55</v>
      </c>
      <c r="B43" s="33" t="s">
        <v>56</v>
      </c>
      <c r="C43" s="28">
        <v>160000</v>
      </c>
      <c r="D43" s="27"/>
      <c r="E43" s="28">
        <v>30</v>
      </c>
      <c r="F43" s="32">
        <f t="shared" si="2"/>
        <v>5333.333333333333</v>
      </c>
    </row>
    <row r="44" spans="1:8" ht="15">
      <c r="A44" s="27" t="s">
        <v>57</v>
      </c>
      <c r="B44" s="33" t="s">
        <v>58</v>
      </c>
      <c r="C44" s="28">
        <v>25000</v>
      </c>
      <c r="D44" s="27"/>
      <c r="E44" s="28">
        <v>5</v>
      </c>
      <c r="F44" s="32">
        <f t="shared" si="2"/>
        <v>5000</v>
      </c>
      <c r="H44" s="34">
        <v>20000</v>
      </c>
    </row>
    <row r="45" spans="1:8" ht="15">
      <c r="A45" s="27" t="s">
        <v>59</v>
      </c>
      <c r="B45" s="33"/>
      <c r="C45" s="28">
        <v>105000</v>
      </c>
      <c r="D45" s="27"/>
      <c r="E45" s="28">
        <v>9</v>
      </c>
      <c r="F45" s="32">
        <f t="shared" si="2"/>
        <v>11666.666666666666</v>
      </c>
      <c r="H45" s="34">
        <v>70000</v>
      </c>
    </row>
    <row r="46" spans="1:6" ht="15">
      <c r="A46" s="27" t="s">
        <v>60</v>
      </c>
      <c r="B46" s="33" t="s">
        <v>61</v>
      </c>
      <c r="C46" s="28">
        <v>10000</v>
      </c>
      <c r="D46" s="27"/>
      <c r="E46" s="28">
        <v>2</v>
      </c>
      <c r="F46" s="32">
        <f t="shared" si="2"/>
        <v>5000</v>
      </c>
    </row>
    <row r="47" spans="1:8" ht="15">
      <c r="A47" s="27" t="s">
        <v>62</v>
      </c>
      <c r="B47" s="33"/>
      <c r="C47" s="28">
        <v>100000</v>
      </c>
      <c r="D47" s="27"/>
      <c r="E47" s="28">
        <v>6</v>
      </c>
      <c r="F47" s="32">
        <f t="shared" si="2"/>
        <v>16666.666666666668</v>
      </c>
      <c r="H47" s="34">
        <v>50000</v>
      </c>
    </row>
    <row r="48" spans="1:6" ht="15">
      <c r="A48" s="27" t="s">
        <v>6</v>
      </c>
      <c r="B48" s="33" t="s">
        <v>63</v>
      </c>
      <c r="C48" s="28">
        <v>60000</v>
      </c>
      <c r="D48" s="27"/>
      <c r="E48" s="28">
        <v>7</v>
      </c>
      <c r="F48" s="32">
        <f t="shared" si="2"/>
        <v>8571.42857142857</v>
      </c>
    </row>
    <row r="49" spans="1:6" ht="15">
      <c r="A49" s="27" t="s">
        <v>37</v>
      </c>
      <c r="B49" s="33" t="s">
        <v>64</v>
      </c>
      <c r="C49" s="28">
        <v>360000</v>
      </c>
      <c r="D49" s="27"/>
      <c r="E49" s="28">
        <v>20</v>
      </c>
      <c r="F49" s="32">
        <f t="shared" si="2"/>
        <v>18000</v>
      </c>
    </row>
    <row r="50" spans="1:6" ht="15">
      <c r="A50" s="27" t="s">
        <v>38</v>
      </c>
      <c r="B50" s="33" t="s">
        <v>64</v>
      </c>
      <c r="C50" s="28">
        <v>30000</v>
      </c>
      <c r="D50" s="27"/>
      <c r="E50" s="28">
        <v>3</v>
      </c>
      <c r="F50" s="32">
        <f t="shared" si="2"/>
        <v>10000</v>
      </c>
    </row>
    <row r="51" spans="1:8" ht="15">
      <c r="A51" s="27" t="s">
        <v>7</v>
      </c>
      <c r="B51" s="47">
        <v>0.262</v>
      </c>
      <c r="C51" s="28">
        <f>C35*$B51</f>
        <v>497800</v>
      </c>
      <c r="D51" s="27">
        <f>D35*$B51</f>
        <v>0</v>
      </c>
      <c r="E51" s="28"/>
      <c r="F51" s="27"/>
      <c r="H51" s="2">
        <f>H35*$B51</f>
        <v>51090</v>
      </c>
    </row>
    <row r="52" spans="1:6" ht="15">
      <c r="A52" s="31" t="s">
        <v>24</v>
      </c>
      <c r="B52" s="27"/>
      <c r="C52" s="28">
        <v>320000</v>
      </c>
      <c r="D52" s="27"/>
      <c r="E52" s="27"/>
      <c r="F52" s="27"/>
    </row>
    <row r="53" spans="1:8" ht="15">
      <c r="A53" s="28" t="s">
        <v>23</v>
      </c>
      <c r="B53" s="27"/>
      <c r="C53" s="28">
        <v>175000</v>
      </c>
      <c r="D53" s="27"/>
      <c r="E53" s="27"/>
      <c r="F53" s="27"/>
      <c r="H53" s="2">
        <v>60000</v>
      </c>
    </row>
    <row r="54" spans="1:8" ht="15">
      <c r="A54" s="28" t="s">
        <v>25</v>
      </c>
      <c r="B54" s="27"/>
      <c r="C54" s="28">
        <v>27200</v>
      </c>
      <c r="D54" s="27"/>
      <c r="E54" s="27"/>
      <c r="F54" s="27"/>
      <c r="H54" s="2">
        <v>12000</v>
      </c>
    </row>
    <row r="55" spans="1:8" ht="15">
      <c r="A55" s="27"/>
      <c r="B55" s="27"/>
      <c r="C55" s="28">
        <f>C35+C51+C52+C53+C54</f>
        <v>2920000</v>
      </c>
      <c r="D55" s="27">
        <f>SUM(D52:D54)</f>
        <v>0</v>
      </c>
      <c r="E55" s="27"/>
      <c r="F55" s="27"/>
      <c r="H55" s="2">
        <f>SUM(H52:H54)</f>
        <v>72000</v>
      </c>
    </row>
    <row r="56" spans="1:6" ht="15.75">
      <c r="A56" s="26" t="s">
        <v>65</v>
      </c>
      <c r="B56" s="27"/>
      <c r="C56" s="28"/>
      <c r="D56" s="27"/>
      <c r="E56" s="27"/>
      <c r="F56" s="27"/>
    </row>
    <row r="57" spans="1:8" ht="15.75" thickBot="1">
      <c r="A57" s="27" t="s">
        <v>66</v>
      </c>
      <c r="B57" s="27" t="s">
        <v>67</v>
      </c>
      <c r="C57" s="28">
        <v>330000</v>
      </c>
      <c r="D57" s="27"/>
      <c r="E57" s="35"/>
      <c r="F57" s="36"/>
      <c r="G57" s="37"/>
      <c r="H57" s="38"/>
    </row>
    <row r="58" spans="1:8" ht="15">
      <c r="A58" s="27" t="s">
        <v>68</v>
      </c>
      <c r="B58" s="27" t="s">
        <v>69</v>
      </c>
      <c r="C58" s="39">
        <v>100000</v>
      </c>
      <c r="D58" s="40"/>
      <c r="E58" s="48" t="s">
        <v>70</v>
      </c>
      <c r="F58" s="36"/>
      <c r="G58" s="37"/>
      <c r="H58" s="38"/>
    </row>
    <row r="59" spans="1:8" ht="15.75" thickBot="1">
      <c r="A59" s="27" t="s">
        <v>55</v>
      </c>
      <c r="B59" s="27" t="s">
        <v>71</v>
      </c>
      <c r="C59" s="41">
        <v>250000</v>
      </c>
      <c r="D59" s="42"/>
      <c r="E59" s="49"/>
      <c r="F59" s="36"/>
      <c r="G59" s="37"/>
      <c r="H59" s="37"/>
    </row>
    <row r="62" spans="1:2" ht="15">
      <c r="A62" s="43" t="s">
        <v>14</v>
      </c>
      <c r="B62" s="43" t="s">
        <v>15</v>
      </c>
    </row>
    <row r="63" spans="1:2" ht="15">
      <c r="A63" s="43" t="s">
        <v>16</v>
      </c>
      <c r="B63" s="44">
        <v>1900</v>
      </c>
    </row>
    <row r="64" spans="1:2" ht="15">
      <c r="A64" s="43" t="s">
        <v>18</v>
      </c>
      <c r="B64" s="44">
        <v>494</v>
      </c>
    </row>
    <row r="65" spans="1:2" ht="30">
      <c r="A65" s="45" t="s">
        <v>20</v>
      </c>
      <c r="B65" s="44">
        <v>680</v>
      </c>
    </row>
    <row r="66" spans="1:2" ht="15">
      <c r="A66" s="43" t="s">
        <v>22</v>
      </c>
      <c r="B66" s="44">
        <v>320</v>
      </c>
    </row>
    <row r="67" spans="1:2" ht="15">
      <c r="A67" s="43" t="s">
        <v>23</v>
      </c>
      <c r="B67" s="44">
        <v>175</v>
      </c>
    </row>
    <row r="68" spans="1:2" ht="15">
      <c r="A68" s="43" t="s">
        <v>25</v>
      </c>
      <c r="B68" s="44">
        <v>31</v>
      </c>
    </row>
    <row r="69" spans="1:2" ht="15">
      <c r="A69" s="46" t="s">
        <v>72</v>
      </c>
      <c r="B69" s="44">
        <v>3600</v>
      </c>
    </row>
  </sheetData>
  <mergeCells count="1">
    <mergeCell ref="E58:E59"/>
  </mergeCells>
  <printOptions/>
  <pageMargins left="0.6" right="0.68" top="0.73" bottom="0.78" header="0.5" footer="0.5"/>
  <pageSetup horizontalDpi="300" verticalDpi="300" orientation="landscape" r:id="rId3"/>
  <headerFooter alignWithMargins="0">
    <oddHeader>&amp;C&amp;A</oddHeader>
    <oddFooter>&amp;CСтр.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Sergei</dc:creator>
  <cp:keywords/>
  <dc:description/>
  <cp:lastModifiedBy>Анна</cp:lastModifiedBy>
  <dcterms:created xsi:type="dcterms:W3CDTF">2006-08-05T08:04:26Z</dcterms:created>
  <dcterms:modified xsi:type="dcterms:W3CDTF">2007-02-04T20:01:23Z</dcterms:modified>
  <cp:category/>
  <cp:version/>
  <cp:contentType/>
  <cp:contentStatus/>
</cp:coreProperties>
</file>